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Pol'!$A$1:$U$26</definedName>
    <definedName name="_xlnm.Print_Area" localSheetId="1">Stavba!$A$1:$J$49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45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16" i="12" l="1"/>
  <c r="F39" i="1" s="1"/>
  <c r="G9" i="12"/>
  <c r="M9" i="12" s="1"/>
  <c r="I9" i="12"/>
  <c r="K9" i="12"/>
  <c r="O9" i="12"/>
  <c r="Q9" i="12"/>
  <c r="U9" i="12"/>
  <c r="G10" i="12"/>
  <c r="I10" i="12"/>
  <c r="K10" i="12"/>
  <c r="M10" i="12"/>
  <c r="O10" i="12"/>
  <c r="Q10" i="12"/>
  <c r="U10" i="12"/>
  <c r="G11" i="12"/>
  <c r="M11" i="12" s="1"/>
  <c r="I11" i="12"/>
  <c r="K11" i="12"/>
  <c r="O11" i="12"/>
  <c r="O8" i="12" s="1"/>
  <c r="Q11" i="12"/>
  <c r="U11" i="12"/>
  <c r="G13" i="12"/>
  <c r="M13" i="12" s="1"/>
  <c r="I13" i="12"/>
  <c r="K13" i="12"/>
  <c r="O13" i="12"/>
  <c r="O12" i="12" s="1"/>
  <c r="Q13" i="12"/>
  <c r="U13" i="12"/>
  <c r="G14" i="12"/>
  <c r="I14" i="12"/>
  <c r="K14" i="12"/>
  <c r="M14" i="12"/>
  <c r="O14" i="12"/>
  <c r="Q14" i="12"/>
  <c r="U14" i="12"/>
  <c r="I18" i="1"/>
  <c r="I17" i="1"/>
  <c r="I16" i="1"/>
  <c r="G27" i="1"/>
  <c r="J28" i="1"/>
  <c r="J26" i="1"/>
  <c r="G38" i="1"/>
  <c r="F38" i="1"/>
  <c r="H32" i="1"/>
  <c r="J23" i="1"/>
  <c r="J24" i="1"/>
  <c r="J25" i="1"/>
  <c r="J27" i="1"/>
  <c r="E24" i="1"/>
  <c r="E26" i="1"/>
  <c r="F40" i="1" l="1"/>
  <c r="G23" i="1" s="1"/>
  <c r="G24" i="1" s="1"/>
  <c r="G29" i="1" s="1"/>
  <c r="U12" i="12"/>
  <c r="I12" i="12"/>
  <c r="U8" i="12"/>
  <c r="I8" i="12"/>
  <c r="G8" i="12"/>
  <c r="Q12" i="12"/>
  <c r="K12" i="12"/>
  <c r="M12" i="12"/>
  <c r="G12" i="12"/>
  <c r="I48" i="1" s="1"/>
  <c r="I19" i="1" s="1"/>
  <c r="Q8" i="12"/>
  <c r="K8" i="12"/>
  <c r="M8" i="12"/>
  <c r="AD16" i="12"/>
  <c r="G39" i="1" s="1"/>
  <c r="G40" i="1" s="1"/>
  <c r="G25" i="1" s="1"/>
  <c r="G26" i="1" s="1"/>
  <c r="G16" i="12" l="1"/>
  <c r="I47" i="1"/>
  <c r="H39" i="1"/>
  <c r="H40" i="1" s="1"/>
  <c r="I39" i="1"/>
  <c r="I40" i="1" s="1"/>
  <c r="J39" i="1" s="1"/>
  <c r="J40" i="1" s="1"/>
  <c r="G28" i="1"/>
  <c r="I49" i="1" l="1"/>
  <c r="I20" i="1"/>
  <c r="I21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<sst xmlns="http://schemas.openxmlformats.org/spreadsheetml/2006/main" count="154" uniqueCount="104">
  <si>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</si>
  <si>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</si>
  <si>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</si>
  <si>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</si>
  <si>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</si>
  <si>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</si>
  <si>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</si>
  <si>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</si>
  <si>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</si>
  <si>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</si>
  <si>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</si>
  <si>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</si>
  <si>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</si>
  <si>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</si>
  <si>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</si>
  <si>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</si>
  <si>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</si>
  <si>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</si>
  <si>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</si>
  <si>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</si>
  <si>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</si>
  <si>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</si>
  <si>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</si>
  <si>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</si>
  <si>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</si>
  <si>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</si>
  <si>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</si>
  <si>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</si>
  <si>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</si>
  <si>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</si>
  <si>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</si>
  <si>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</si>
  <si>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</si>
  <si>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</si>
  <si>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</si>
  <si>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</si>
  <si>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</si>
  <si>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</si>
  <si>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</si>
  <si>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</si>
  <si>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</si>
  <si>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</si>
  <si>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</si>
  <si>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Znojmo</t>
  </si>
  <si>
    <t>Rozpočet:</t>
  </si>
  <si>
    <t>Misto</t>
  </si>
  <si>
    <t>Zvýšení kvality odborné přípravy - OSTATNÍ A VEDLEJŠÍ NÁKLADY</t>
  </si>
  <si>
    <t>SŠT Znojmo, přísp. org.</t>
  </si>
  <si>
    <t>Uhelná 3264/6</t>
  </si>
  <si>
    <t>669 02</t>
  </si>
  <si>
    <t>IČ 00530506</t>
  </si>
  <si>
    <t>Stavoprojekt 2000, s.r.o</t>
  </si>
  <si>
    <t>Nám. Armády 1215/10</t>
  </si>
  <si>
    <t>203116273</t>
  </si>
  <si>
    <t>Celkem za stavbu</t>
  </si>
  <si>
    <t>CZK</t>
  </si>
  <si>
    <t>Rekapitulace dílů</t>
  </si>
  <si>
    <t>Typ dílu</t>
  </si>
  <si>
    <t>ON</t>
  </si>
  <si>
    <t>VN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</si>
  <si>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</si>
  <si>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</si>
  <si>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</si>
  <si>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</si>
  <si>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</si>
  <si>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</si>
  <si>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</si>
  <si>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</si>
  <si>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</si>
  <si>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</si>
  <si>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</si>
  <si>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</si>
  <si>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</si>
  <si>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</si>
  <si>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</si>
  <si>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</si>
  <si>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</si>
  <si>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</si>
  <si>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</si>
  <si>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</si>
  <si>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</si>
  <si>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</si>
  <si>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</si>
  <si>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</si>
  <si>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</si>
  <si>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</si>
  <si>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</si>
  <si>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ON-1</t>
  </si>
  <si>
    <t>Geodet. zaměření a vytýčení</t>
  </si>
  <si>
    <t>kpl</t>
  </si>
  <si>
    <t>POL1_0</t>
  </si>
  <si>
    <t>ON-2</t>
  </si>
  <si>
    <t>Dokumentace skuteč. provedení</t>
  </si>
  <si>
    <t>ON-3</t>
  </si>
  <si>
    <t>Propagace</t>
  </si>
  <si>
    <t>VN-1</t>
  </si>
  <si>
    <t>GZS</t>
  </si>
  <si>
    <t>POL3_0</t>
  </si>
  <si>
    <t>VN-2</t>
  </si>
  <si>
    <t>Provozní vlivy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</si>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</sst>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5" borderId="39" xfId="0" applyNumberFormat="1" applyFont="1" applyFill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196" t="s">
        <v>39</v>
      </c>
      <c r="B2" s="196"/>
      <c r="C2" s="196"/>
      <c r="D2" s="196"/>
      <c r="E2" s="196"/>
      <c r="F2" s="196"/>
      <c r="G2" s="19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2"/>
  <sheetViews>
    <sheetView showGridLines="0" tabSelected="1" topLeftCell="B2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25" t="s">
        <v>42</v>
      </c>
      <c r="C1" s="226"/>
      <c r="D1" s="226"/>
      <c r="E1" s="226"/>
      <c r="F1" s="226"/>
      <c r="G1" s="226"/>
      <c r="H1" s="226"/>
      <c r="I1" s="226"/>
      <c r="J1" s="227"/>
    </row>
    <row r="2" spans="1:15" ht="23.25" customHeight="1" x14ac:dyDescent="0.2">
      <c r="A2" s="4"/>
      <c r="B2" s="81" t="s">
        <v>40</v>
      </c>
      <c r="C2" s="82"/>
      <c r="D2" s="210" t="s">
        <v>46</v>
      </c>
      <c r="E2" s="211"/>
      <c r="F2" s="211"/>
      <c r="G2" s="211"/>
      <c r="H2" s="211"/>
      <c r="I2" s="211"/>
      <c r="J2" s="212"/>
      <c r="O2" s="2"/>
    </row>
    <row r="3" spans="1:15" ht="23.25" customHeight="1" x14ac:dyDescent="0.2">
      <c r="A3" s="4"/>
      <c r="B3" s="83" t="s">
        <v>45</v>
      </c>
      <c r="C3" s="84"/>
      <c r="D3" s="238" t="s">
        <v>43</v>
      </c>
      <c r="E3" s="239"/>
      <c r="F3" s="239"/>
      <c r="G3" s="239"/>
      <c r="H3" s="239"/>
      <c r="I3" s="239"/>
      <c r="J3" s="240"/>
    </row>
    <row r="4" spans="1:15" ht="23.25" hidden="1" customHeight="1" x14ac:dyDescent="0.2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47</v>
      </c>
      <c r="E5" s="26"/>
      <c r="F5" s="26"/>
      <c r="G5" s="26"/>
      <c r="H5" s="28" t="s">
        <v>33</v>
      </c>
      <c r="I5" s="91" t="s">
        <v>50</v>
      </c>
      <c r="J5" s="11"/>
    </row>
    <row r="6" spans="1:15" ht="15.75" customHeight="1" x14ac:dyDescent="0.2">
      <c r="A6" s="4"/>
      <c r="B6" s="41"/>
      <c r="C6" s="26"/>
      <c r="D6" s="91" t="s">
        <v>48</v>
      </c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 t="s">
        <v>49</v>
      </c>
      <c r="D7" s="80" t="s">
        <v>43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17" t="s">
        <v>51</v>
      </c>
      <c r="E11" s="217"/>
      <c r="F11" s="217"/>
      <c r="G11" s="217"/>
      <c r="H11" s="28" t="s">
        <v>33</v>
      </c>
      <c r="I11" s="94" t="s">
        <v>53</v>
      </c>
      <c r="J11" s="11"/>
    </row>
    <row r="12" spans="1:15" ht="15.75" customHeight="1" x14ac:dyDescent="0.2">
      <c r="A12" s="4"/>
      <c r="B12" s="41"/>
      <c r="C12" s="26"/>
      <c r="D12" s="236" t="s">
        <v>52</v>
      </c>
      <c r="E12" s="236"/>
      <c r="F12" s="236"/>
      <c r="G12" s="236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 t="s">
        <v>49</v>
      </c>
      <c r="D13" s="237" t="s">
        <v>43</v>
      </c>
      <c r="E13" s="237"/>
      <c r="F13" s="237"/>
      <c r="G13" s="237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16"/>
      <c r="F15" s="216"/>
      <c r="G15" s="234"/>
      <c r="H15" s="234"/>
      <c r="I15" s="234" t="s">
        <v>28</v>
      </c>
      <c r="J15" s="235"/>
    </row>
    <row r="16" spans="1:15" ht="23.25" customHeight="1" x14ac:dyDescent="0.2">
      <c r="A16" s="138" t="s">
        <v>23</v>
      </c>
      <c r="B16" s="139" t="s">
        <v>23</v>
      </c>
      <c r="C16" s="58"/>
      <c r="D16" s="59"/>
      <c r="E16" s="213"/>
      <c r="F16" s="214"/>
      <c r="G16" s="213"/>
      <c r="H16" s="214"/>
      <c r="I16" s="213">
        <f>SUMIF(F47:F48,A16,I47:I48)+SUMIF(F47:F48,"PSU",I47:I48)</f>
        <v>0</v>
      </c>
      <c r="J16" s="215"/>
    </row>
    <row r="17" spans="1:10" ht="23.25" customHeight="1" x14ac:dyDescent="0.2">
      <c r="A17" s="138" t="s">
        <v>24</v>
      </c>
      <c r="B17" s="139" t="s">
        <v>24</v>
      </c>
      <c r="C17" s="58"/>
      <c r="D17" s="59"/>
      <c r="E17" s="213"/>
      <c r="F17" s="214"/>
      <c r="G17" s="213"/>
      <c r="H17" s="214"/>
      <c r="I17" s="213">
        <f>SUMIF(F47:F48,A17,I47:I48)</f>
        <v>0</v>
      </c>
      <c r="J17" s="215"/>
    </row>
    <row r="18" spans="1:10" ht="23.25" customHeight="1" x14ac:dyDescent="0.2">
      <c r="A18" s="138" t="s">
        <v>25</v>
      </c>
      <c r="B18" s="139" t="s">
        <v>25</v>
      </c>
      <c r="C18" s="58"/>
      <c r="D18" s="59"/>
      <c r="E18" s="213"/>
      <c r="F18" s="214"/>
      <c r="G18" s="213"/>
      <c r="H18" s="214"/>
      <c r="I18" s="213">
        <f>SUMIF(F47:F48,A18,I47:I48)</f>
        <v>0</v>
      </c>
      <c r="J18" s="215"/>
    </row>
    <row r="19" spans="1:10" ht="23.25" customHeight="1" x14ac:dyDescent="0.2">
      <c r="A19" s="138" t="s">
        <v>59</v>
      </c>
      <c r="B19" s="139" t="s">
        <v>26</v>
      </c>
      <c r="C19" s="58"/>
      <c r="D19" s="59"/>
      <c r="E19" s="213"/>
      <c r="F19" s="214"/>
      <c r="G19" s="213"/>
      <c r="H19" s="214"/>
      <c r="I19" s="213">
        <f>SUMIF(F47:F48,A19,I47:I48)</f>
        <v>0</v>
      </c>
      <c r="J19" s="215"/>
    </row>
    <row r="20" spans="1:10" ht="23.25" customHeight="1" x14ac:dyDescent="0.2">
      <c r="A20" s="138" t="s">
        <v>58</v>
      </c>
      <c r="B20" s="139" t="s">
        <v>27</v>
      </c>
      <c r="C20" s="58"/>
      <c r="D20" s="59"/>
      <c r="E20" s="213"/>
      <c r="F20" s="214"/>
      <c r="G20" s="213"/>
      <c r="H20" s="214"/>
      <c r="I20" s="213">
        <f>SUMIF(F47:F48,A20,I47:I48)</f>
        <v>0</v>
      </c>
      <c r="J20" s="215"/>
    </row>
    <row r="21" spans="1:10" ht="23.25" customHeight="1" x14ac:dyDescent="0.2">
      <c r="A21" s="4"/>
      <c r="B21" s="74" t="s">
        <v>28</v>
      </c>
      <c r="C21" s="75"/>
      <c r="D21" s="76"/>
      <c r="E21" s="223"/>
      <c r="F21" s="232"/>
      <c r="G21" s="223"/>
      <c r="H21" s="232"/>
      <c r="I21" s="223">
        <f>SUM(I16:J20)</f>
        <v>0</v>
      </c>
      <c r="J21" s="224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21">
        <f>ZakladDPHSniVypocet</f>
        <v>0</v>
      </c>
      <c r="H23" s="222"/>
      <c r="I23" s="22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19">
        <f>ZakladDPHSni*SazbaDPH1/100</f>
        <v>0</v>
      </c>
      <c r="H24" s="220"/>
      <c r="I24" s="220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21">
        <f>ZakladDPHZaklVypocet</f>
        <v>0</v>
      </c>
      <c r="H25" s="222"/>
      <c r="I25" s="22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28">
        <f>ZakladDPHZakl*SazbaDPH2/100</f>
        <v>0</v>
      </c>
      <c r="H26" s="229"/>
      <c r="I26" s="22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30">
        <f>0</f>
        <v>0</v>
      </c>
      <c r="H27" s="230"/>
      <c r="I27" s="230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33">
        <f>ZakladDPHSniVypocet+ZakladDPHZaklVypocet</f>
        <v>0</v>
      </c>
      <c r="H28" s="233"/>
      <c r="I28" s="233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31">
        <f>ZakladDPHSni+DPHSni+ZakladDPHZakl+DPHZakl+Zaokrouhleni</f>
        <v>0</v>
      </c>
      <c r="H29" s="231"/>
      <c r="I29" s="231"/>
      <c r="J29" s="119" t="s">
        <v>55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43173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18" t="s">
        <v>2</v>
      </c>
      <c r="E35" s="218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">
      <c r="A39" s="97">
        <v>1</v>
      </c>
      <c r="B39" s="103"/>
      <c r="C39" s="198"/>
      <c r="D39" s="199"/>
      <c r="E39" s="199"/>
      <c r="F39" s="108">
        <f>' Pol'!AC16</f>
        <v>0</v>
      </c>
      <c r="G39" s="109">
        <f>' Pol'!AD16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7"/>
      <c r="B40" s="200" t="s">
        <v>54</v>
      </c>
      <c r="C40" s="201"/>
      <c r="D40" s="201"/>
      <c r="E40" s="202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75" x14ac:dyDescent="0.25">
      <c r="B44" s="120" t="s">
        <v>56</v>
      </c>
    </row>
    <row r="46" spans="1:10" ht="25.5" customHeight="1" x14ac:dyDescent="0.2">
      <c r="A46" s="121"/>
      <c r="B46" s="124" t="s">
        <v>16</v>
      </c>
      <c r="C46" s="124" t="s">
        <v>5</v>
      </c>
      <c r="D46" s="125"/>
      <c r="E46" s="125"/>
      <c r="F46" s="128" t="s">
        <v>57</v>
      </c>
      <c r="G46" s="128"/>
      <c r="H46" s="128"/>
      <c r="I46" s="203" t="s">
        <v>28</v>
      </c>
      <c r="J46" s="203"/>
    </row>
    <row r="47" spans="1:10" ht="25.5" customHeight="1" x14ac:dyDescent="0.2">
      <c r="A47" s="122"/>
      <c r="B47" s="129" t="s">
        <v>58</v>
      </c>
      <c r="C47" s="205" t="s">
        <v>27</v>
      </c>
      <c r="D47" s="206"/>
      <c r="E47" s="206"/>
      <c r="F47" s="131" t="s">
        <v>58</v>
      </c>
      <c r="G47" s="132"/>
      <c r="H47" s="132"/>
      <c r="I47" s="204">
        <f>' Pol'!G8</f>
        <v>0</v>
      </c>
      <c r="J47" s="204"/>
    </row>
    <row r="48" spans="1:10" ht="25.5" customHeight="1" x14ac:dyDescent="0.2">
      <c r="A48" s="122"/>
      <c r="B48" s="130" t="s">
        <v>59</v>
      </c>
      <c r="C48" s="208" t="s">
        <v>26</v>
      </c>
      <c r="D48" s="209"/>
      <c r="E48" s="209"/>
      <c r="F48" s="133" t="s">
        <v>59</v>
      </c>
      <c r="G48" s="134"/>
      <c r="H48" s="134"/>
      <c r="I48" s="207">
        <f>' Pol'!G12</f>
        <v>0</v>
      </c>
      <c r="J48" s="207"/>
    </row>
    <row r="49" spans="1:10" ht="25.5" customHeight="1" x14ac:dyDescent="0.2">
      <c r="A49" s="123"/>
      <c r="B49" s="126" t="s">
        <v>1</v>
      </c>
      <c r="C49" s="126"/>
      <c r="D49" s="127"/>
      <c r="E49" s="127"/>
      <c r="F49" s="135"/>
      <c r="G49" s="136"/>
      <c r="H49" s="136"/>
      <c r="I49" s="197">
        <f>SUM(I47:I48)</f>
        <v>0</v>
      </c>
      <c r="J49" s="197"/>
    </row>
    <row r="50" spans="1:10" x14ac:dyDescent="0.2">
      <c r="F50" s="137"/>
      <c r="G50" s="96"/>
      <c r="H50" s="137"/>
      <c r="I50" s="96"/>
      <c r="J50" s="96"/>
    </row>
    <row r="51" spans="1:10" x14ac:dyDescent="0.2">
      <c r="F51" s="137"/>
      <c r="G51" s="96"/>
      <c r="H51" s="137"/>
      <c r="I51" s="96"/>
      <c r="J51" s="96"/>
    </row>
    <row r="52" spans="1:10" x14ac:dyDescent="0.2">
      <c r="F52" s="137"/>
      <c r="G52" s="96"/>
      <c r="H52" s="137"/>
      <c r="I52" s="96"/>
      <c r="J52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3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I49:J49"/>
    <mergeCell ref="C39:E39"/>
    <mergeCell ref="B40:E40"/>
    <mergeCell ref="I46:J46"/>
    <mergeCell ref="I47:J47"/>
    <mergeCell ref="C47:E47"/>
    <mergeCell ref="I48:J48"/>
    <mergeCell ref="C48:E4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1" t="s">
        <v>6</v>
      </c>
      <c r="B1" s="241"/>
      <c r="C1" s="242"/>
      <c r="D1" s="241"/>
      <c r="E1" s="241"/>
      <c r="F1" s="241"/>
      <c r="G1" s="241"/>
    </row>
    <row r="2" spans="1:7" ht="24.95" customHeight="1" x14ac:dyDescent="0.2">
      <c r="A2" s="79" t="s">
        <v>41</v>
      </c>
      <c r="B2" s="78"/>
      <c r="C2" s="243"/>
      <c r="D2" s="243"/>
      <c r="E2" s="243"/>
      <c r="F2" s="243"/>
      <c r="G2" s="244"/>
    </row>
    <row r="3" spans="1:7" ht="24.95" hidden="1" customHeight="1" x14ac:dyDescent="0.2">
      <c r="A3" s="79" t="s">
        <v>7</v>
      </c>
      <c r="B3" s="78"/>
      <c r="C3" s="243"/>
      <c r="D3" s="243"/>
      <c r="E3" s="243"/>
      <c r="F3" s="243"/>
      <c r="G3" s="244"/>
    </row>
    <row r="4" spans="1:7" ht="24.95" hidden="1" customHeight="1" x14ac:dyDescent="0.2">
      <c r="A4" s="79" t="s">
        <v>8</v>
      </c>
      <c r="B4" s="78"/>
      <c r="C4" s="243"/>
      <c r="D4" s="243"/>
      <c r="E4" s="243"/>
      <c r="F4" s="243"/>
      <c r="G4" s="24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BH26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6" max="21" width="0" hidden="1" customWidth="1"/>
    <col min="29" max="39" width="0" hidden="1" customWidth="1"/>
  </cols>
  <sheetData>
    <row r="1" spans="1:60" ht="15.75" customHeight="1" x14ac:dyDescent="0.25">
      <c r="A1" s="245" t="s">
        <v>6</v>
      </c>
      <c r="B1" s="245"/>
      <c r="C1" s="245"/>
      <c r="D1" s="245"/>
      <c r="E1" s="245"/>
      <c r="F1" s="245"/>
      <c r="G1" s="245"/>
      <c r="AE1" t="s">
        <v>61</v>
      </c>
    </row>
    <row r="2" spans="1:60" ht="24.95" customHeight="1" x14ac:dyDescent="0.2">
      <c r="A2" s="142" t="s">
        <v>60</v>
      </c>
      <c r="B2" s="140"/>
      <c r="C2" s="246" t="s">
        <v>46</v>
      </c>
      <c r="D2" s="247"/>
      <c r="E2" s="247"/>
      <c r="F2" s="247"/>
      <c r="G2" s="248"/>
      <c r="AE2" t="s">
        <v>62</v>
      </c>
    </row>
    <row r="3" spans="1:60" ht="24.95" customHeight="1" x14ac:dyDescent="0.2">
      <c r="A3" s="143" t="s">
        <v>7</v>
      </c>
      <c r="B3" s="141"/>
      <c r="C3" s="249" t="s">
        <v>43</v>
      </c>
      <c r="D3" s="250"/>
      <c r="E3" s="250"/>
      <c r="F3" s="250"/>
      <c r="G3" s="251"/>
      <c r="AE3" t="s">
        <v>63</v>
      </c>
    </row>
    <row r="4" spans="1:60" ht="24.95" hidden="1" customHeight="1" x14ac:dyDescent="0.2">
      <c r="A4" s="143" t="s">
        <v>8</v>
      </c>
      <c r="B4" s="141"/>
      <c r="C4" s="249"/>
      <c r="D4" s="250"/>
      <c r="E4" s="250"/>
      <c r="F4" s="250"/>
      <c r="G4" s="251"/>
      <c r="AE4" t="s">
        <v>64</v>
      </c>
    </row>
    <row r="5" spans="1:60" hidden="1" x14ac:dyDescent="0.2">
      <c r="A5" s="144" t="s">
        <v>65</v>
      </c>
      <c r="B5" s="145"/>
      <c r="C5" s="146"/>
      <c r="D5" s="147"/>
      <c r="E5" s="147"/>
      <c r="F5" s="147"/>
      <c r="G5" s="148"/>
      <c r="AE5" t="s">
        <v>66</v>
      </c>
    </row>
    <row r="7" spans="1:60" ht="38.25" x14ac:dyDescent="0.2">
      <c r="A7" s="153" t="s">
        <v>67</v>
      </c>
      <c r="B7" s="154" t="s">
        <v>68</v>
      </c>
      <c r="C7" s="154" t="s">
        <v>69</v>
      </c>
      <c r="D7" s="153" t="s">
        <v>70</v>
      </c>
      <c r="E7" s="153" t="s">
        <v>71</v>
      </c>
      <c r="F7" s="149" t="s">
        <v>72</v>
      </c>
      <c r="G7" s="170" t="s">
        <v>28</v>
      </c>
      <c r="H7" s="171" t="s">
        <v>29</v>
      </c>
      <c r="I7" s="171" t="s">
        <v>73</v>
      </c>
      <c r="J7" s="171" t="s">
        <v>30</v>
      </c>
      <c r="K7" s="171" t="s">
        <v>74</v>
      </c>
      <c r="L7" s="171" t="s">
        <v>75</v>
      </c>
      <c r="M7" s="171" t="s">
        <v>76</v>
      </c>
      <c r="N7" s="171" t="s">
        <v>77</v>
      </c>
      <c r="O7" s="171" t="s">
        <v>78</v>
      </c>
      <c r="P7" s="171" t="s">
        <v>79</v>
      </c>
      <c r="Q7" s="171" t="s">
        <v>80</v>
      </c>
      <c r="R7" s="171" t="s">
        <v>81</v>
      </c>
      <c r="S7" s="171" t="s">
        <v>82</v>
      </c>
      <c r="T7" s="171" t="s">
        <v>83</v>
      </c>
      <c r="U7" s="156" t="s">
        <v>84</v>
      </c>
    </row>
    <row r="8" spans="1:60" x14ac:dyDescent="0.2">
      <c r="A8" s="172" t="s">
        <v>85</v>
      </c>
      <c r="B8" s="173" t="s">
        <v>58</v>
      </c>
      <c r="C8" s="174" t="s">
        <v>27</v>
      </c>
      <c r="D8" s="175"/>
      <c r="E8" s="176"/>
      <c r="F8" s="177"/>
      <c r="G8" s="177">
        <f>SUMIF(AE9:AE11,"&lt;&gt;NOR",G9:G11)</f>
        <v>0</v>
      </c>
      <c r="H8" s="177"/>
      <c r="I8" s="177">
        <f>SUM(I9:I11)</f>
        <v>0</v>
      </c>
      <c r="J8" s="177"/>
      <c r="K8" s="177">
        <f>SUM(K9:K11)</f>
        <v>0</v>
      </c>
      <c r="L8" s="177"/>
      <c r="M8" s="177">
        <f>SUM(M9:M11)</f>
        <v>0</v>
      </c>
      <c r="N8" s="155"/>
      <c r="O8" s="155">
        <f>SUM(O9:O11)</f>
        <v>0</v>
      </c>
      <c r="P8" s="155"/>
      <c r="Q8" s="155">
        <f>SUM(Q9:Q11)</f>
        <v>0</v>
      </c>
      <c r="R8" s="155"/>
      <c r="S8" s="155"/>
      <c r="T8" s="172"/>
      <c r="U8" s="155">
        <f>SUM(U9:U11)</f>
        <v>0</v>
      </c>
      <c r="AE8" t="s">
        <v>86</v>
      </c>
    </row>
    <row r="9" spans="1:60" outlineLevel="1" x14ac:dyDescent="0.2">
      <c r="A9" s="151">
        <v>1</v>
      </c>
      <c r="B9" s="157" t="s">
        <v>87</v>
      </c>
      <c r="C9" s="190" t="s">
        <v>88</v>
      </c>
      <c r="D9" s="159" t="s">
        <v>89</v>
      </c>
      <c r="E9" s="165">
        <v>1</v>
      </c>
      <c r="F9" s="167"/>
      <c r="G9" s="168">
        <f>ROUND(E9*F9,2)</f>
        <v>0</v>
      </c>
      <c r="H9" s="167"/>
      <c r="I9" s="168">
        <f>ROUND(E9*H9,2)</f>
        <v>0</v>
      </c>
      <c r="J9" s="167"/>
      <c r="K9" s="168">
        <f>ROUND(E9*J9,2)</f>
        <v>0</v>
      </c>
      <c r="L9" s="168">
        <v>21</v>
      </c>
      <c r="M9" s="168">
        <f>G9*(1+L9/100)</f>
        <v>0</v>
      </c>
      <c r="N9" s="160">
        <v>0</v>
      </c>
      <c r="O9" s="160">
        <f>ROUND(E9*N9,5)</f>
        <v>0</v>
      </c>
      <c r="P9" s="160">
        <v>0</v>
      </c>
      <c r="Q9" s="160">
        <f>ROUND(E9*P9,5)</f>
        <v>0</v>
      </c>
      <c r="R9" s="160"/>
      <c r="S9" s="160"/>
      <c r="T9" s="161">
        <v>0</v>
      </c>
      <c r="U9" s="160">
        <f>ROUND(E9*T9,2)</f>
        <v>0</v>
      </c>
      <c r="V9" s="150"/>
      <c r="W9" s="150"/>
      <c r="X9" s="150"/>
      <c r="Y9" s="150"/>
      <c r="Z9" s="150"/>
      <c r="AA9" s="150"/>
      <c r="AB9" s="150"/>
      <c r="AC9" s="150"/>
      <c r="AD9" s="150"/>
      <c r="AE9" s="150" t="s">
        <v>90</v>
      </c>
      <c r="AF9" s="150"/>
      <c r="AG9" s="150"/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1" x14ac:dyDescent="0.2">
      <c r="A10" s="151">
        <v>2</v>
      </c>
      <c r="B10" s="157" t="s">
        <v>91</v>
      </c>
      <c r="C10" s="190" t="s">
        <v>92</v>
      </c>
      <c r="D10" s="159" t="s">
        <v>89</v>
      </c>
      <c r="E10" s="165">
        <v>1</v>
      </c>
      <c r="F10" s="167"/>
      <c r="G10" s="168">
        <f>ROUND(E10*F10,2)</f>
        <v>0</v>
      </c>
      <c r="H10" s="167"/>
      <c r="I10" s="168">
        <f>ROUND(E10*H10,2)</f>
        <v>0</v>
      </c>
      <c r="J10" s="167"/>
      <c r="K10" s="168">
        <f>ROUND(E10*J10,2)</f>
        <v>0</v>
      </c>
      <c r="L10" s="168">
        <v>21</v>
      </c>
      <c r="M10" s="168">
        <f>G10*(1+L10/100)</f>
        <v>0</v>
      </c>
      <c r="N10" s="160">
        <v>0</v>
      </c>
      <c r="O10" s="160">
        <f>ROUND(E10*N10,5)</f>
        <v>0</v>
      </c>
      <c r="P10" s="160">
        <v>0</v>
      </c>
      <c r="Q10" s="160">
        <f>ROUND(E10*P10,5)</f>
        <v>0</v>
      </c>
      <c r="R10" s="160"/>
      <c r="S10" s="160"/>
      <c r="T10" s="161">
        <v>0</v>
      </c>
      <c r="U10" s="160">
        <f>ROUND(E10*T10,2)</f>
        <v>0</v>
      </c>
      <c r="V10" s="150"/>
      <c r="W10" s="150"/>
      <c r="X10" s="150"/>
      <c r="Y10" s="150"/>
      <c r="Z10" s="150"/>
      <c r="AA10" s="150"/>
      <c r="AB10" s="150"/>
      <c r="AC10" s="150"/>
      <c r="AD10" s="150"/>
      <c r="AE10" s="150" t="s">
        <v>90</v>
      </c>
      <c r="AF10" s="150"/>
      <c r="AG10" s="150"/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outlineLevel="1" x14ac:dyDescent="0.2">
      <c r="A11" s="151">
        <v>3</v>
      </c>
      <c r="B11" s="157" t="s">
        <v>93</v>
      </c>
      <c r="C11" s="190" t="s">
        <v>94</v>
      </c>
      <c r="D11" s="159" t="s">
        <v>89</v>
      </c>
      <c r="E11" s="165">
        <v>1</v>
      </c>
      <c r="F11" s="167"/>
      <c r="G11" s="168">
        <f>ROUND(E11*F11,2)</f>
        <v>0</v>
      </c>
      <c r="H11" s="167"/>
      <c r="I11" s="168">
        <f>ROUND(E11*H11,2)</f>
        <v>0</v>
      </c>
      <c r="J11" s="167"/>
      <c r="K11" s="168">
        <f>ROUND(E11*J11,2)</f>
        <v>0</v>
      </c>
      <c r="L11" s="168">
        <v>21</v>
      </c>
      <c r="M11" s="168">
        <f>G11*(1+L11/100)</f>
        <v>0</v>
      </c>
      <c r="N11" s="160">
        <v>0</v>
      </c>
      <c r="O11" s="160">
        <f>ROUND(E11*N11,5)</f>
        <v>0</v>
      </c>
      <c r="P11" s="160">
        <v>0</v>
      </c>
      <c r="Q11" s="160">
        <f>ROUND(E11*P11,5)</f>
        <v>0</v>
      </c>
      <c r="R11" s="160"/>
      <c r="S11" s="160"/>
      <c r="T11" s="161">
        <v>0</v>
      </c>
      <c r="U11" s="160">
        <f>ROUND(E11*T11,2)</f>
        <v>0</v>
      </c>
      <c r="V11" s="150"/>
      <c r="W11" s="150"/>
      <c r="X11" s="150"/>
      <c r="Y11" s="150"/>
      <c r="Z11" s="150"/>
      <c r="AA11" s="150"/>
      <c r="AB11" s="150"/>
      <c r="AC11" s="150"/>
      <c r="AD11" s="150"/>
      <c r="AE11" s="150" t="s">
        <v>90</v>
      </c>
      <c r="AF11" s="150"/>
      <c r="AG11" s="150"/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x14ac:dyDescent="0.2">
      <c r="A12" s="152" t="s">
        <v>85</v>
      </c>
      <c r="B12" s="158" t="s">
        <v>59</v>
      </c>
      <c r="C12" s="191" t="s">
        <v>26</v>
      </c>
      <c r="D12" s="162"/>
      <c r="E12" s="166"/>
      <c r="F12" s="169"/>
      <c r="G12" s="169">
        <f>SUMIF(AE13:AE14,"&lt;&gt;NOR",G13:G14)</f>
        <v>0</v>
      </c>
      <c r="H12" s="169"/>
      <c r="I12" s="169">
        <f>SUM(I13:I14)</f>
        <v>0</v>
      </c>
      <c r="J12" s="169"/>
      <c r="K12" s="169">
        <f>SUM(K13:K14)</f>
        <v>0</v>
      </c>
      <c r="L12" s="169"/>
      <c r="M12" s="169">
        <f>SUM(M13:M14)</f>
        <v>0</v>
      </c>
      <c r="N12" s="163"/>
      <c r="O12" s="163">
        <f>SUM(O13:O14)</f>
        <v>0</v>
      </c>
      <c r="P12" s="163"/>
      <c r="Q12" s="163">
        <f>SUM(Q13:Q14)</f>
        <v>0</v>
      </c>
      <c r="R12" s="163"/>
      <c r="S12" s="163"/>
      <c r="T12" s="164"/>
      <c r="U12" s="163">
        <f>SUM(U13:U14)</f>
        <v>0</v>
      </c>
      <c r="AE12" t="s">
        <v>86</v>
      </c>
    </row>
    <row r="13" spans="1:60" outlineLevel="1" x14ac:dyDescent="0.2">
      <c r="A13" s="151">
        <v>4</v>
      </c>
      <c r="B13" s="157" t="s">
        <v>95</v>
      </c>
      <c r="C13" s="190" t="s">
        <v>96</v>
      </c>
      <c r="D13" s="159" t="s">
        <v>89</v>
      </c>
      <c r="E13" s="165">
        <v>1</v>
      </c>
      <c r="F13" s="167"/>
      <c r="G13" s="168">
        <f>ROUND(E13*F13,2)</f>
        <v>0</v>
      </c>
      <c r="H13" s="167"/>
      <c r="I13" s="168">
        <f>ROUND(E13*H13,2)</f>
        <v>0</v>
      </c>
      <c r="J13" s="167"/>
      <c r="K13" s="168">
        <f>ROUND(E13*J13,2)</f>
        <v>0</v>
      </c>
      <c r="L13" s="168">
        <v>21</v>
      </c>
      <c r="M13" s="168">
        <f>G13*(1+L13/100)</f>
        <v>0</v>
      </c>
      <c r="N13" s="160">
        <v>0</v>
      </c>
      <c r="O13" s="160">
        <f>ROUND(E13*N13,5)</f>
        <v>0</v>
      </c>
      <c r="P13" s="160">
        <v>0</v>
      </c>
      <c r="Q13" s="160">
        <f>ROUND(E13*P13,5)</f>
        <v>0</v>
      </c>
      <c r="R13" s="160"/>
      <c r="S13" s="160"/>
      <c r="T13" s="161">
        <v>0</v>
      </c>
      <c r="U13" s="160">
        <f>ROUND(E13*T13,2)</f>
        <v>0</v>
      </c>
      <c r="V13" s="150"/>
      <c r="W13" s="150"/>
      <c r="X13" s="150"/>
      <c r="Y13" s="150"/>
      <c r="Z13" s="150"/>
      <c r="AA13" s="150"/>
      <c r="AB13" s="150"/>
      <c r="AC13" s="150"/>
      <c r="AD13" s="150"/>
      <c r="AE13" s="150" t="s">
        <v>97</v>
      </c>
      <c r="AF13" s="150"/>
      <c r="AG13" s="150"/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1" x14ac:dyDescent="0.2">
      <c r="A14" s="178">
        <v>5</v>
      </c>
      <c r="B14" s="179" t="s">
        <v>98</v>
      </c>
      <c r="C14" s="192" t="s">
        <v>99</v>
      </c>
      <c r="D14" s="180" t="s">
        <v>89</v>
      </c>
      <c r="E14" s="181">
        <v>1</v>
      </c>
      <c r="F14" s="182"/>
      <c r="G14" s="183">
        <f>ROUND(E14*F14,2)</f>
        <v>0</v>
      </c>
      <c r="H14" s="182"/>
      <c r="I14" s="183">
        <f>ROUND(E14*H14,2)</f>
        <v>0</v>
      </c>
      <c r="J14" s="182"/>
      <c r="K14" s="183">
        <f>ROUND(E14*J14,2)</f>
        <v>0</v>
      </c>
      <c r="L14" s="183">
        <v>21</v>
      </c>
      <c r="M14" s="183">
        <f>G14*(1+L14/100)</f>
        <v>0</v>
      </c>
      <c r="N14" s="184">
        <v>0</v>
      </c>
      <c r="O14" s="184">
        <f>ROUND(E14*N14,5)</f>
        <v>0</v>
      </c>
      <c r="P14" s="184">
        <v>0</v>
      </c>
      <c r="Q14" s="184">
        <f>ROUND(E14*P14,5)</f>
        <v>0</v>
      </c>
      <c r="R14" s="184"/>
      <c r="S14" s="184"/>
      <c r="T14" s="185">
        <v>0</v>
      </c>
      <c r="U14" s="184">
        <f>ROUND(E14*T14,2)</f>
        <v>0</v>
      </c>
      <c r="V14" s="150"/>
      <c r="W14" s="150"/>
      <c r="X14" s="150"/>
      <c r="Y14" s="150"/>
      <c r="Z14" s="150"/>
      <c r="AA14" s="150"/>
      <c r="AB14" s="150"/>
      <c r="AC14" s="150"/>
      <c r="AD14" s="150"/>
      <c r="AE14" s="150" t="s">
        <v>90</v>
      </c>
      <c r="AF14" s="150"/>
      <c r="AG14" s="150"/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x14ac:dyDescent="0.2">
      <c r="A15" s="6"/>
      <c r="B15" s="7" t="s">
        <v>100</v>
      </c>
      <c r="C15" s="193" t="s">
        <v>100</v>
      </c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AC15">
        <v>15</v>
      </c>
      <c r="AD15">
        <v>21</v>
      </c>
    </row>
    <row r="16" spans="1:60" x14ac:dyDescent="0.2">
      <c r="A16" s="186"/>
      <c r="B16" s="187">
        <v>26</v>
      </c>
      <c r="C16" s="194" t="s">
        <v>100</v>
      </c>
      <c r="D16" s="188"/>
      <c r="E16" s="188"/>
      <c r="F16" s="188"/>
      <c r="G16" s="189">
        <f>G8+G12</f>
        <v>0</v>
      </c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AC16">
        <f>SUMIF(L7:L14,AC15,G7:G14)</f>
        <v>0</v>
      </c>
      <c r="AD16">
        <f>SUMIF(L7:L14,AD15,G7:G14)</f>
        <v>0</v>
      </c>
      <c r="AE16" t="s">
        <v>101</v>
      </c>
    </row>
    <row r="17" spans="1:31" x14ac:dyDescent="0.2">
      <c r="A17" s="6"/>
      <c r="B17" s="7" t="s">
        <v>100</v>
      </c>
      <c r="C17" s="193" t="s">
        <v>100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</row>
    <row r="18" spans="1:31" x14ac:dyDescent="0.2">
      <c r="A18" s="6"/>
      <c r="B18" s="7" t="s">
        <v>100</v>
      </c>
      <c r="C18" s="193" t="s">
        <v>100</v>
      </c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31" x14ac:dyDescent="0.2">
      <c r="A19" s="252">
        <v>33</v>
      </c>
      <c r="B19" s="252"/>
      <c r="C19" s="253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</row>
    <row r="20" spans="1:31" x14ac:dyDescent="0.2">
      <c r="A20" s="254"/>
      <c r="B20" s="255"/>
      <c r="C20" s="256"/>
      <c r="D20" s="255"/>
      <c r="E20" s="255"/>
      <c r="F20" s="255"/>
      <c r="G20" s="257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AE20" t="s">
        <v>102</v>
      </c>
    </row>
    <row r="21" spans="1:31" x14ac:dyDescent="0.2">
      <c r="A21" s="258"/>
      <c r="B21" s="259"/>
      <c r="C21" s="260"/>
      <c r="D21" s="259"/>
      <c r="E21" s="259"/>
      <c r="F21" s="259"/>
      <c r="G21" s="261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</row>
    <row r="22" spans="1:31" x14ac:dyDescent="0.2">
      <c r="A22" s="258"/>
      <c r="B22" s="259"/>
      <c r="C22" s="260"/>
      <c r="D22" s="259"/>
      <c r="E22" s="259"/>
      <c r="F22" s="259"/>
      <c r="G22" s="261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</row>
    <row r="23" spans="1:31" x14ac:dyDescent="0.2">
      <c r="A23" s="258"/>
      <c r="B23" s="259"/>
      <c r="C23" s="260"/>
      <c r="D23" s="259"/>
      <c r="E23" s="259"/>
      <c r="F23" s="259"/>
      <c r="G23" s="261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</row>
    <row r="24" spans="1:31" x14ac:dyDescent="0.2">
      <c r="A24" s="262"/>
      <c r="B24" s="263"/>
      <c r="C24" s="264"/>
      <c r="D24" s="263"/>
      <c r="E24" s="263"/>
      <c r="F24" s="263"/>
      <c r="G24" s="265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</row>
    <row r="25" spans="1:31" x14ac:dyDescent="0.2">
      <c r="A25" s="6"/>
      <c r="B25" s="7"/>
      <c r="C25" s="193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</row>
    <row r="26" spans="1:31" x14ac:dyDescent="0.2">
      <c r="C26" s="195"/>
      <c r="AE26" t="s">
        <v>103</v>
      </c>
    </row>
  </sheetData>
  <mergeCells count="6">
    <mergeCell ref="A20:G24"/>
    <mergeCell ref="A1:G1"/>
    <mergeCell ref="C2:G2"/>
    <mergeCell ref="C3:G3"/>
    <mergeCell ref="C4:G4"/>
    <mergeCell ref="A19:C19"/>
  </mergeCells>
  <pageMargins left="0.23622047244094488" right="0.23622047244094488" top="0.74803149606299213" bottom="0.74803149606299213" header="0.31496062992125984" footer="0.31496062992125984"/>
  <pageSetup paperSize="9" scale="8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Václav</dc:creator>
  <cp:lastModifiedBy>Petra Hájková</cp:lastModifiedBy>
  <cp:lastPrinted>2018-01-29T07:04:12Z</cp:lastPrinted>
  <dcterms:created xsi:type="dcterms:W3CDTF">2009-04-08T07:15:50Z</dcterms:created>
  <dcterms:modified xsi:type="dcterms:W3CDTF">2018-03-14T14:25:15Z</dcterms:modified>
</cp:coreProperties>
</file>